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DIVISÃO DE CONTABILIDADE\RELATORIOS DE GESTÃO FISCAL\GESTÃO FISCAL QUADRIM STN\2025 SEI 0035803-94.2025.8.16.6000\1º Quad\Portal transparência\"/>
    </mc:Choice>
  </mc:AlternateContent>
  <xr:revisionPtr revIDLastSave="0" documentId="13_ncr:1_{B3A97ACE-BD8E-4908-814F-25213B28FA57}" xr6:coauthVersionLast="47" xr6:coauthVersionMax="47" xr10:uidLastSave="{00000000-0000-0000-0000-000000000000}"/>
  <bookViews>
    <workbookView xWindow="3120" yWindow="1365" windowWidth="21600" windowHeight="11385" xr2:uid="{9D57277F-417E-43C2-B831-848175484973}"/>
  </bookViews>
  <sheets>
    <sheet name="Anexo I - 12M Pes U, E, DF e M" sheetId="1" r:id="rId1"/>
  </sheets>
  <externalReferences>
    <externalReference r:id="rId2"/>
  </externalReferences>
  <definedNames>
    <definedName name="Ações">#REF!</definedName>
    <definedName name="_xlnm.Print_Area" localSheetId="0">'Anexo I - 12M Pes U, E, DF e M'!$A$1:$S$53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etalhes_do_Demonstrativo_MDE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>#N/A</definedName>
    <definedName name="Planilha_1CabGráfico">#N/A</definedName>
    <definedName name="Planilha_1TítCols">#N/A</definedName>
    <definedName name="Planilha_1TítLins">#N/A</definedName>
    <definedName name="Planilha_2ÁreaTotal">#N/A</definedName>
    <definedName name="Planilha_2CabGráfico">#N/A</definedName>
    <definedName name="Planilha_2TítCols">#N/A</definedName>
    <definedName name="Planilha_2TítLins">#N/A</definedName>
    <definedName name="Planilha_3ÁreaTotal">#N/A</definedName>
    <definedName name="Planilha_3CabGráfico">#N/A</definedName>
    <definedName name="Planilha_3TítCols">#N/A</definedName>
    <definedName name="Planilha_3TítLins">#N/A</definedName>
    <definedName name="Planilha_4ÁreaTotal">#N/A</definedName>
    <definedName name="Planilha_4TítCols">#N/A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3" i="1"/>
  <c r="D23" i="1"/>
  <c r="C23" i="1"/>
  <c r="B23" i="1"/>
  <c r="E22" i="1"/>
  <c r="D22" i="1"/>
  <c r="C22" i="1"/>
  <c r="B22" i="1"/>
  <c r="E21" i="1"/>
  <c r="D21" i="1"/>
  <c r="C21" i="1"/>
  <c r="B21" i="1"/>
  <c r="B19" i="1" s="1"/>
  <c r="E20" i="1"/>
  <c r="D20" i="1"/>
  <c r="C20" i="1"/>
  <c r="B20" i="1"/>
  <c r="E18" i="1"/>
  <c r="D18" i="1"/>
  <c r="C18" i="1"/>
  <c r="B18" i="1"/>
  <c r="E17" i="1"/>
  <c r="D17" i="1"/>
  <c r="C17" i="1"/>
  <c r="B17" i="1"/>
  <c r="B16" i="1" s="1"/>
  <c r="B15" i="1" s="1"/>
  <c r="C16" i="1" l="1"/>
  <c r="D24" i="1"/>
  <c r="E16" i="1"/>
  <c r="B32" i="1"/>
  <c r="E24" i="1"/>
  <c r="D19" i="1"/>
  <c r="E19" i="1"/>
  <c r="B24" i="1"/>
  <c r="C15" i="1"/>
  <c r="C24" i="1"/>
  <c r="D16" i="1"/>
  <c r="C19" i="1"/>
  <c r="C32" i="1" l="1"/>
  <c r="E15" i="1"/>
  <c r="E32" i="1" s="1"/>
  <c r="D15" i="1"/>
  <c r="D32" i="1" s="1"/>
  <c r="S41" i="1" l="1"/>
</calcChain>
</file>

<file path=xl/sharedStrings.xml><?xml version="1.0" encoding="utf-8"?>
<sst xmlns="http://schemas.openxmlformats.org/spreadsheetml/2006/main" count="60" uniqueCount="60">
  <si>
    <t>Tabela 1 - Demonstrativo da Despesa com Pessoal</t>
  </si>
  <si>
    <t>ESTADO DO PARANÁ – PODER JUDICIÁRIO</t>
  </si>
  <si>
    <t>TRIBUNAL DE JUSTIÇA DO PARANÁ</t>
  </si>
  <si>
    <t>RELATÓRIO DE GESTÃO FISCAL</t>
  </si>
  <si>
    <t xml:space="preserve">DEMONSTRATIVO DA DESPESA COM PESSOAL </t>
  </si>
  <si>
    <t>ORÇAMENTO FISCAL E DA SEGURIDADE SOCIAL</t>
  </si>
  <si>
    <t>Maio/2024 a Abril/2025</t>
  </si>
  <si>
    <t xml:space="preserve"> RGF - ANEXO I (LRF, art. 55, inciso I, alínea "a")</t>
  </si>
  <si>
    <t>DESPESAS EXECUTADAS</t>
  </si>
  <si>
    <t xml:space="preserve">                               LIQUIDADAS</t>
  </si>
  <si>
    <t>INSCRITAS EM RESTOS A PAGAR NÃO PROCESSADOS</t>
  </si>
  <si>
    <t>DESPESA COM PESSOAL</t>
  </si>
  <si>
    <t>TOTAL</t>
  </si>
  <si>
    <t>(ÚLTIMOS</t>
  </si>
  <si>
    <t>12 MESES)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</si>
  <si>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</si>
  <si>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</si>
  <si>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</si>
  <si>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</si>
  <si>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</si>
  <si>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t>Obrigações Patronais</t>
  </si>
  <si>
    <t>Pessoal Inativo e Pensionistas</t>
  </si>
  <si>
    <t>Aposentadorias, Reserva e Reformas</t>
  </si>
  <si>
    <t>Pensões</t>
  </si>
  <si>
    <t>Outras despesas de pessoal decorrentes de contratos de terceirização ou de contratação de forma indireta (§ 1º do art. 18 da LRF)</t>
  </si>
  <si>
    <t>Despesa com Pessoal não Executada Orçamentariamente</t>
  </si>
  <si>
    <t>DESPESAS NÃO COMPUTADAS  (II) (§ 1º do art. 19 da LRF )</t>
  </si>
  <si>
    <t xml:space="preserve">• Indenizações por Demissão e Incentivos à Demissão Voluntária </t>
  </si>
  <si>
    <t>• Decorrentes de Decisão Judicial de Período Anterior ao da Apuração</t>
  </si>
  <si>
    <t>• Despesas de Exercícios Anteriores de Período Anterior ao da Apuração</t>
  </si>
  <si>
    <t xml:space="preserve">• Inativos e Pensionistas com Recursos Vinculados </t>
  </si>
  <si>
    <r>
      <t xml:space="preserve">• Agentes Comunitáriosde Saúde e Combate às Endemias com Recursos Vinculados (CF, art.198, </t>
    </r>
    <r>
      <rPr>
        <sz val="11"/>
        <rFont val="Calibri"/>
        <family val="2"/>
      </rPr>
      <t>§</t>
    </r>
    <r>
      <rPr>
        <sz val="9.9"/>
        <rFont val="Arial"/>
        <family val="2"/>
      </rPr>
      <t>11)</t>
    </r>
  </si>
  <si>
    <t>• Parcela dedutível referente ao piso salarial do Enfermeiro, Técnico de Enfermagem e Parteira</t>
  </si>
  <si>
    <t>• Outras Deduções Constitucionais ou Legais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</si>
  <si>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</si>
  <si>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</si>
  <si>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</si>
  <si>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</si>
  <si>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</si>
  <si>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 xml:space="preserve">(-) Transferências obrigatórias da União relativas às emendas individuais (art. 166-A, §1º, da CF) </t>
  </si>
  <si>
    <t xml:space="preserve">(-) Transferências obrigatórias da União relativas às emendas de bancada (art. 166, § 16, da CF) </t>
  </si>
  <si>
    <r>
      <t xml:space="preserve">(-) Transferências da União relativas à remuneração dos agentes comunitários de saúde e de combate às endemias (CF, art.198, </t>
    </r>
    <r>
      <rPr>
        <sz val="10"/>
        <rFont val="Calibri"/>
        <family val="2"/>
      </rPr>
      <t>§</t>
    </r>
    <r>
      <rPr>
        <sz val="9"/>
        <rFont val="Arial"/>
        <family val="2"/>
      </rPr>
      <t xml:space="preserve">11) </t>
    </r>
  </si>
  <si>
    <t xml:space="preserve">(-) Outras Deduções Constitucionais ou Legais </t>
  </si>
  <si>
    <t>= RECEITA CORRENTE LÍQUIDA AJUSTADA PARA CÁLCULO DOS LIMITES DA DESPESA COM PESSOAL (V)</t>
  </si>
  <si>
    <t>DESPESA TOTAL COM PESSOAL - DTP (VI) = (III a + III b)</t>
  </si>
  <si>
    <t>LIMITE MÁXIMO (VII) (incisos I, II e III, art. 20 da LRF)</t>
  </si>
  <si>
    <t>LIMITE PRUDENCIAL (VIII) = (0,95 x IX) (parágrafo único do art. 22 da LRF)</t>
  </si>
  <si>
    <t xml:space="preserve">LIMITE DE ALERTA (IX) = (0,90 x IX) (inciso II do §1º do art. 59 da LRF) </t>
  </si>
  <si>
    <t>Fonte: 1) Sistema Integrado de Planejamento e Administação Financeira do Estado do Paraná - SIAFIC, SEFA/PR - Secretaria da Fazenda do Estado do Paraná e Serviço Social Autônomo - PARANAPREVIDÊNCIA. Unidade Resp.: Secretaria de Finanças - TJPR, protocolo SEI nº 0035803-94.2025.8.16.6000.</t>
  </si>
  <si>
    <t xml:space="preserve">           2) RCL - Receita Corrente Líquida: Sistema SIAFIC / SEFA-PR (doc. SEI 11787856 ).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</si>
  <si>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</si>
  <si>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Nota: Durante o exercício, somente as despesas liquidadas são consideradas executadas. No encerramento do exercício, as despesas não liquidadas inscritas em restos a pagar não processados são também consideradas executadas. Dessa forma, para maior transparência, as despesas executadas estão segregadas em:</t>
  </si>
  <si>
    <t xml:space="preserve">          a) Despesas liquidadas,  consideradas aquelas em que houve a entrega do material ou serviço, nos termos do art. 63 da Lei 4.320/64;</t>
  </si>
  <si>
    <t xml:space="preserve">          b) Despesas empenhadas mas não liquidadas, inscritas em Restos a Pagar não processados, consideradas liquidadas no encerramento do exercício, por força do art. 35, inciso II da Lei 4.320/64.</t>
  </si>
  <si>
    <r>
      <t xml:space="preserve">Leonir Valmorbida
</t>
    </r>
    <r>
      <rPr>
        <sz val="11"/>
        <rFont val="Arial"/>
        <family val="2"/>
      </rPr>
      <t>Coordenador de Contabilidade e Orçamento 
Assinado Digitalmente</t>
    </r>
  </si>
  <si>
    <r>
      <rPr>
        <b/>
        <sz val="11"/>
        <rFont val="Arial"/>
        <family val="2"/>
      </rPr>
      <t>Maria Anita dos Anjos</t>
    </r>
    <r>
      <rPr>
        <sz val="11"/>
        <rFont val="Arial"/>
        <family val="2"/>
      </rPr>
      <t xml:space="preserve">
Secretária de Finanças
Assinado Digitalmente</t>
    </r>
  </si>
  <si>
    <r>
      <rPr>
        <b/>
        <sz val="11"/>
        <rFont val="Arial"/>
        <family val="2"/>
      </rPr>
      <t>Maurício Cardoso Segundo</t>
    </r>
    <r>
      <rPr>
        <sz val="11"/>
        <rFont val="Arial"/>
        <family val="2"/>
      </rPr>
      <t xml:space="preserve"> 
Chefe da Unidade de Auditoria Interna
Assinado Digitalmente</t>
    </r>
  </si>
  <si>
    <r>
      <rPr>
        <b/>
        <sz val="11"/>
        <rFont val="Arial"/>
        <family val="2"/>
      </rPr>
      <t>Vinicius André Bufalo</t>
    </r>
    <r>
      <rPr>
        <sz val="11"/>
        <rFont val="Arial"/>
        <family val="2"/>
      </rPr>
      <t xml:space="preserve">
Secretário-Geral do Tribunal de Justiça
Assinado Digitalmente</t>
    </r>
  </si>
  <si>
    <r>
      <rPr>
        <b/>
        <sz val="11"/>
        <rFont val="Arial"/>
        <family val="2"/>
      </rPr>
      <t>Desa. Lidia Maejima</t>
    </r>
    <r>
      <rPr>
        <sz val="11"/>
        <rFont val="Arial"/>
        <family val="2"/>
      </rPr>
      <t xml:space="preserve">
Presidente do Tribunal de Justiça do Estado do Paraná
Assinado Digitalmente</t>
    </r>
  </si>
  <si>
    <t>Assinado Digitalmente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</si>
</sst>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&quot;R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11"/>
      <name val="Calibri"/>
      <family val="2"/>
    </font>
    <font>
      <sz val="9.9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6" xfId="0" applyFont="1" applyBorder="1"/>
    <xf numFmtId="165" fontId="4" fillId="0" borderId="7" xfId="1" applyNumberFormat="1" applyFont="1" applyFill="1" applyBorder="1" applyAlignment="1"/>
    <xf numFmtId="166" fontId="4" fillId="0" borderId="8" xfId="1" applyNumberFormat="1" applyFont="1" applyFill="1" applyBorder="1" applyAlignment="1">
      <alignment horizontal="right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5" fontId="4" fillId="0" borderId="1" xfId="1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center"/>
    </xf>
    <xf numFmtId="0" fontId="2" fillId="0" borderId="13" xfId="0" applyFont="1" applyBorder="1" applyAlignment="1">
      <alignment vertical="center"/>
    </xf>
    <xf numFmtId="165" fontId="4" fillId="0" borderId="4" xfId="1" applyNumberFormat="1" applyFont="1" applyFill="1" applyBorder="1" applyAlignment="1">
      <alignment horizontal="center" vertical="top" wrapText="1"/>
    </xf>
    <xf numFmtId="164" fontId="4" fillId="0" borderId="13" xfId="1" applyFont="1" applyFill="1" applyBorder="1" applyAlignment="1">
      <alignment horizontal="center" vertical="top" wrapText="1"/>
    </xf>
    <xf numFmtId="0" fontId="2" fillId="0" borderId="4" xfId="0" applyFont="1" applyBorder="1"/>
    <xf numFmtId="164" fontId="2" fillId="0" borderId="9" xfId="1" applyFont="1" applyFill="1" applyBorder="1" applyAlignment="1"/>
    <xf numFmtId="164" fontId="2" fillId="0" borderId="9" xfId="1" applyFont="1" applyFill="1" applyBorder="1" applyAlignment="1">
      <alignment horizontal="right"/>
    </xf>
    <xf numFmtId="164" fontId="2" fillId="0" borderId="1" xfId="1" applyFont="1" applyFill="1" applyBorder="1" applyAlignment="1">
      <alignment horizontal="right"/>
    </xf>
    <xf numFmtId="164" fontId="2" fillId="0" borderId="10" xfId="1" applyFont="1" applyFill="1" applyBorder="1" applyAlignment="1">
      <alignment horizontal="right"/>
    </xf>
    <xf numFmtId="0" fontId="5" fillId="0" borderId="0" xfId="0" applyFont="1"/>
    <xf numFmtId="0" fontId="2" fillId="0" borderId="4" xfId="0" applyFont="1" applyBorder="1" applyAlignment="1">
      <alignment horizontal="left" indent="1"/>
    </xf>
    <xf numFmtId="164" fontId="2" fillId="0" borderId="10" xfId="1" applyFont="1" applyFill="1" applyBorder="1" applyAlignment="1"/>
    <xf numFmtId="164" fontId="2" fillId="0" borderId="4" xfId="1" applyFont="1" applyFill="1" applyBorder="1" applyAlignment="1">
      <alignment horizontal="right"/>
    </xf>
    <xf numFmtId="0" fontId="4" fillId="0" borderId="4" xfId="2" applyFont="1" applyBorder="1" applyAlignment="1">
      <alignment horizontal="left" wrapText="1" indent="3"/>
    </xf>
    <xf numFmtId="164" fontId="4" fillId="0" borderId="10" xfId="1" applyFont="1" applyFill="1" applyBorder="1" applyAlignment="1"/>
    <xf numFmtId="164" fontId="4" fillId="0" borderId="4" xfId="1" applyFont="1" applyFill="1" applyBorder="1" applyAlignment="1"/>
    <xf numFmtId="0" fontId="4" fillId="0" borderId="4" xfId="2" applyFont="1" applyBorder="1" applyAlignment="1">
      <alignment horizontal="left" indent="3"/>
    </xf>
    <xf numFmtId="164" fontId="2" fillId="0" borderId="4" xfId="1" applyFont="1" applyFill="1" applyBorder="1" applyAlignment="1"/>
    <xf numFmtId="0" fontId="2" fillId="0" borderId="4" xfId="0" applyFont="1" applyBorder="1" applyAlignment="1">
      <alignment horizontal="left" wrapText="1" indent="1"/>
    </xf>
    <xf numFmtId="4" fontId="2" fillId="0" borderId="10" xfId="1" applyNumberFormat="1" applyFont="1" applyFill="1" applyBorder="1" applyAlignment="1"/>
    <xf numFmtId="4" fontId="2" fillId="0" borderId="4" xfId="1" applyNumberFormat="1" applyFont="1" applyFill="1" applyBorder="1" applyAlignment="1"/>
    <xf numFmtId="0" fontId="2" fillId="0" borderId="4" xfId="0" applyFont="1" applyBorder="1" applyAlignment="1">
      <alignment vertical="center" wrapText="1"/>
    </xf>
    <xf numFmtId="164" fontId="2" fillId="0" borderId="10" xfId="1" applyFont="1" applyFill="1" applyBorder="1" applyAlignment="1">
      <alignment vertical="center"/>
    </xf>
    <xf numFmtId="164" fontId="2" fillId="0" borderId="4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left" wrapText="1" indent="3"/>
    </xf>
    <xf numFmtId="4" fontId="4" fillId="0" borderId="10" xfId="1" applyNumberFormat="1" applyFont="1" applyFill="1" applyBorder="1" applyAlignment="1"/>
    <xf numFmtId="4" fontId="4" fillId="0" borderId="4" xfId="1" applyNumberFormat="1" applyFont="1" applyFill="1" applyBorder="1" applyAlignment="1"/>
    <xf numFmtId="0" fontId="4" fillId="0" borderId="13" xfId="0" applyFont="1" applyBorder="1" applyAlignment="1">
      <alignment horizontal="left" wrapText="1" indent="3"/>
    </xf>
    <xf numFmtId="164" fontId="4" fillId="0" borderId="13" xfId="1" applyFont="1" applyFill="1" applyBorder="1" applyAlignment="1"/>
    <xf numFmtId="4" fontId="4" fillId="0" borderId="13" xfId="1" applyNumberFormat="1" applyFont="1" applyFill="1" applyBorder="1" applyAlignment="1"/>
    <xf numFmtId="0" fontId="8" fillId="2" borderId="14" xfId="0" applyFont="1" applyFill="1" applyBorder="1"/>
    <xf numFmtId="164" fontId="2" fillId="2" borderId="13" xfId="1" applyFont="1" applyFill="1" applyBorder="1" applyAlignment="1"/>
    <xf numFmtId="164" fontId="2" fillId="2" borderId="14" xfId="1" applyFont="1" applyFill="1" applyBorder="1" applyAlignment="1"/>
    <xf numFmtId="164" fontId="2" fillId="2" borderId="15" xfId="1" applyFont="1" applyFill="1" applyBorder="1" applyAlignment="1"/>
    <xf numFmtId="0" fontId="4" fillId="0" borderId="1" xfId="0" applyFont="1" applyBorder="1"/>
    <xf numFmtId="164" fontId="4" fillId="0" borderId="2" xfId="1" applyFont="1" applyFill="1" applyBorder="1" applyAlignment="1"/>
    <xf numFmtId="165" fontId="4" fillId="0" borderId="2" xfId="1" applyNumberFormat="1" applyFont="1" applyFill="1" applyBorder="1" applyAlignment="1"/>
    <xf numFmtId="164" fontId="4" fillId="0" borderId="5" xfId="1" applyFont="1" applyFill="1" applyBorder="1" applyAlignment="1"/>
    <xf numFmtId="0" fontId="2" fillId="3" borderId="15" xfId="0" applyFont="1" applyFill="1" applyBorder="1" applyAlignment="1">
      <alignment horizontal="left" vertical="center"/>
    </xf>
    <xf numFmtId="164" fontId="2" fillId="3" borderId="11" xfId="1" applyFont="1" applyFill="1" applyBorder="1" applyAlignment="1">
      <alignment vertical="center"/>
    </xf>
    <xf numFmtId="165" fontId="2" fillId="3" borderId="11" xfId="1" applyNumberFormat="1" applyFont="1" applyFill="1" applyBorder="1" applyAlignment="1">
      <alignment vertical="center"/>
    </xf>
    <xf numFmtId="164" fontId="2" fillId="3" borderId="11" xfId="1" applyFont="1" applyFill="1" applyBorder="1" applyAlignment="1">
      <alignment horizontal="center" vertical="center"/>
    </xf>
    <xf numFmtId="165" fontId="2" fillId="3" borderId="12" xfId="1" applyNumberFormat="1" applyFont="1" applyFill="1" applyBorder="1" applyAlignment="1">
      <alignment horizontal="right" vertical="center"/>
    </xf>
    <xf numFmtId="0" fontId="4" fillId="0" borderId="15" xfId="0" applyFont="1" applyBorder="1"/>
    <xf numFmtId="164" fontId="4" fillId="0" borderId="11" xfId="1" applyFont="1" applyFill="1" applyBorder="1" applyAlignment="1">
      <alignment vertical="center"/>
    </xf>
    <xf numFmtId="4" fontId="1" fillId="0" borderId="11" xfId="0" applyNumberFormat="1" applyFont="1" applyBorder="1" applyAlignment="1">
      <alignment horizontal="right"/>
    </xf>
    <xf numFmtId="164" fontId="4" fillId="0" borderId="12" xfId="1" applyFont="1" applyFill="1" applyBorder="1" applyAlignment="1">
      <alignment vertical="center"/>
    </xf>
    <xf numFmtId="0" fontId="1" fillId="0" borderId="15" xfId="0" applyFont="1" applyBorder="1"/>
    <xf numFmtId="164" fontId="4" fillId="0" borderId="11" xfId="1" applyFont="1" applyFill="1" applyBorder="1" applyAlignment="1"/>
    <xf numFmtId="164" fontId="4" fillId="0" borderId="12" xfId="1" applyFont="1" applyFill="1" applyBorder="1" applyAlignment="1"/>
    <xf numFmtId="4" fontId="1" fillId="0" borderId="0" xfId="0" applyNumberFormat="1" applyFont="1" applyAlignment="1">
      <alignment horizontal="right"/>
    </xf>
    <xf numFmtId="49" fontId="1" fillId="0" borderId="15" xfId="0" applyNumberFormat="1" applyFont="1" applyBorder="1"/>
    <xf numFmtId="4" fontId="4" fillId="0" borderId="0" xfId="0" applyNumberFormat="1" applyFont="1" applyAlignment="1">
      <alignment vertical="center"/>
    </xf>
    <xf numFmtId="0" fontId="2" fillId="3" borderId="15" xfId="0" applyFont="1" applyFill="1" applyBorder="1"/>
    <xf numFmtId="164" fontId="4" fillId="3" borderId="11" xfId="1" applyFont="1" applyFill="1" applyBorder="1" applyAlignment="1">
      <alignment vertical="center"/>
    </xf>
    <xf numFmtId="2" fontId="4" fillId="3" borderId="11" xfId="1" applyNumberFormat="1" applyFont="1" applyFill="1" applyBorder="1" applyAlignment="1">
      <alignment vertical="center"/>
    </xf>
    <xf numFmtId="164" fontId="2" fillId="3" borderId="12" xfId="3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0" xfId="1" applyFont="1" applyFill="1" applyBorder="1" applyAlignment="1">
      <alignment vertical="center"/>
    </xf>
    <xf numFmtId="164" fontId="11" fillId="0" borderId="0" xfId="1" applyFont="1" applyFill="1" applyBorder="1" applyAlignment="1">
      <alignment vertical="center"/>
    </xf>
    <xf numFmtId="164" fontId="4" fillId="0" borderId="5" xfId="1" applyFont="1" applyFill="1" applyBorder="1"/>
    <xf numFmtId="165" fontId="1" fillId="0" borderId="6" xfId="1" applyNumberFormat="1" applyFont="1" applyFill="1" applyBorder="1" applyAlignment="1">
      <alignment horizontal="center" vertical="top"/>
    </xf>
    <xf numFmtId="165" fontId="1" fillId="0" borderId="7" xfId="1" applyNumberFormat="1" applyFont="1" applyFill="1" applyBorder="1" applyAlignment="1">
      <alignment vertical="top"/>
    </xf>
    <xf numFmtId="165" fontId="1" fillId="0" borderId="7" xfId="1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164" fontId="1" fillId="0" borderId="8" xfId="1" applyFont="1" applyFill="1" applyBorder="1" applyAlignment="1">
      <alignment vertical="top"/>
    </xf>
    <xf numFmtId="0" fontId="3" fillId="0" borderId="0" xfId="0" applyFont="1" applyAlignment="1">
      <alignment vertical="top"/>
    </xf>
    <xf numFmtId="165" fontId="3" fillId="0" borderId="0" xfId="1" applyNumberFormat="1" applyFont="1" applyFill="1"/>
    <xf numFmtId="164" fontId="3" fillId="0" borderId="0" xfId="1" applyFont="1" applyFill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7" fontId="4" fillId="0" borderId="9" xfId="1" applyNumberFormat="1" applyFont="1" applyFill="1" applyBorder="1" applyAlignment="1">
      <alignment horizontal="center" vertical="center"/>
    </xf>
    <xf numFmtId="17" fontId="4" fillId="0" borderId="10" xfId="1" applyNumberFormat="1" applyFont="1" applyFill="1" applyBorder="1" applyAlignment="1">
      <alignment horizontal="center" vertical="center"/>
    </xf>
    <xf numFmtId="17" fontId="4" fillId="0" borderId="13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1" xfId="1" applyNumberFormat="1" applyFont="1" applyFill="1" applyBorder="1" applyAlignment="1">
      <alignment vertical="center"/>
    </xf>
  </cellXfs>
  <cellStyles count="4">
    <cellStyle name="Normal" xfId="0" builtinId="0"/>
    <cellStyle name="Normal 2" xfId="2" xr:uid="{B13A939C-8007-49AF-AECB-DF383574B378}"/>
    <cellStyle name="Vírgula" xfId="1" builtinId="3"/>
    <cellStyle name="Vírgula 2" xfId="3" xr:uid="{27BB388C-A3BB-47DF-82D7-744B710AC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IS&#195;O%20DE%20CONTABILIDADE\RELATORIOS%20DE%20GEST&#195;O%20FISCAL\GEST&#195;O%20FISCAL%20QUADRIM%20STN\2025%20SEI%200035803-94.2025.8.16.6000\z00-TJPR%20-%20MEMORIA%20DE%20CALCULO%202025.xlsx" TargetMode="External"/><Relationship Id="rId1" Type="http://schemas.openxmlformats.org/officeDocument/2006/relationships/externalLinkPath" Target="/DIVIS&#195;O%20DE%20CONTABILIDADE/RELATORIOS%20DE%20GEST&#195;O%20FISCAL/GEST&#195;O%20FISCAL%20QUADRIM%20STN/2025%20SEI%200035803-94.2025.8.16.6000/z00-TJPR%20-%20MEMORIA%20DE%20CALCUL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otina"/>
      <sheetName val="Notas"/>
      <sheetName val="Anexo I - 12M Pes U, E, DF e M"/>
      <sheetName val="memoria de calculo"/>
      <sheetName val="Anexo 5.2 - Disponibilidade"/>
      <sheetName val="Anexo 5.2 Disponibilidade CONS"/>
      <sheetName val="Anexo 6.2 - Simplificado"/>
      <sheetName val="Anexo 6.2 - Simplificado CONS"/>
    </sheetNames>
    <sheetDataSet>
      <sheetData sheetId="0"/>
      <sheetData sheetId="1"/>
      <sheetData sheetId="2"/>
      <sheetData sheetId="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9872-DF08-4869-B2BF-18EF461F2168}">
  <sheetPr>
    <pageSetUpPr fitToPage="1"/>
  </sheetPr>
  <dimension ref="A1:S53"/>
  <sheetViews>
    <sheetView showGridLines="0" tabSelected="1" view="pageBreakPreview" topLeftCell="A27" zoomScale="75" zoomScaleNormal="100" zoomScaleSheetLayoutView="75" workbookViewId="0">
      <pane xSplit="1" topLeftCell="F1" activePane="topRight" state="frozen"/>
      <selection activeCell="A11" sqref="A11"/>
      <selection pane="topRight" activeCell="J42" sqref="J42:J44"/>
    </sheetView>
  </sheetViews>
  <sheetFormatPr defaultColWidth="9.140625" defaultRowHeight="11.25" customHeight="1" x14ac:dyDescent="0.15"/>
  <cols>
    <col min="1" max="1" width="42.5703125" style="4" customWidth="1"/>
    <col min="2" max="4" width="17.42578125" style="84" hidden="1" customWidth="1"/>
    <col min="5" max="5" width="17" style="84" hidden="1" customWidth="1"/>
    <col min="6" max="8" width="17" style="84" customWidth="1"/>
    <col min="9" max="9" width="16.85546875" style="84" bestFit="1" customWidth="1"/>
    <col min="10" max="10" width="19.5703125" style="84" customWidth="1"/>
    <col min="11" max="17" width="16.85546875" style="84" customWidth="1"/>
    <col min="18" max="18" width="19.28515625" style="84" customWidth="1"/>
    <col min="19" max="19" width="19.28515625" style="85" customWidth="1"/>
    <col min="20" max="16384" width="9.140625" style="4"/>
  </cols>
  <sheetData>
    <row r="1" spans="1:19" ht="16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12.75" customHeight="1" x14ac:dyDescent="0.2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</row>
    <row r="3" spans="1:19" ht="12.75" customHeight="1" x14ac:dyDescent="0.2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</row>
    <row r="4" spans="1:19" ht="12.75" customHeight="1" x14ac:dyDescent="0.2">
      <c r="A4" s="102" t="s">
        <v>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4"/>
    </row>
    <row r="5" spans="1:19" ht="12.75" customHeight="1" x14ac:dyDescent="0.25">
      <c r="A5" s="105" t="s">
        <v>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7"/>
    </row>
    <row r="6" spans="1:19" ht="12.75" customHeight="1" x14ac:dyDescent="0.2">
      <c r="A6" s="102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1:19" ht="12.75" customHeight="1" x14ac:dyDescent="0.2">
      <c r="A7" s="102" t="s">
        <v>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1:19" ht="15" customHeight="1" x14ac:dyDescent="0.2">
      <c r="A8" s="5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>
        <v>1</v>
      </c>
    </row>
    <row r="9" spans="1:19" ht="15" customHeight="1" x14ac:dyDescent="0.2">
      <c r="A9" s="8"/>
      <c r="B9" s="96" t="s">
        <v>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</row>
    <row r="10" spans="1:19" ht="15" customHeight="1" x14ac:dyDescent="0.2">
      <c r="A10" s="9"/>
      <c r="B10" s="98" t="s">
        <v>9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100" t="s">
        <v>10</v>
      </c>
    </row>
    <row r="11" spans="1:19" ht="15" customHeight="1" x14ac:dyDescent="0.2">
      <c r="A11" s="9" t="s">
        <v>11</v>
      </c>
      <c r="B11" s="89">
        <v>45292</v>
      </c>
      <c r="C11" s="89">
        <v>45323</v>
      </c>
      <c r="D11" s="89">
        <v>45352</v>
      </c>
      <c r="E11" s="89">
        <v>45383</v>
      </c>
      <c r="F11" s="89">
        <v>45413</v>
      </c>
      <c r="G11" s="89">
        <v>45444</v>
      </c>
      <c r="H11" s="89">
        <v>45474</v>
      </c>
      <c r="I11" s="89">
        <v>45505</v>
      </c>
      <c r="J11" s="89">
        <v>45536</v>
      </c>
      <c r="K11" s="89">
        <v>45566</v>
      </c>
      <c r="L11" s="89">
        <v>45597</v>
      </c>
      <c r="M11" s="89">
        <v>45627</v>
      </c>
      <c r="N11" s="89">
        <v>45658</v>
      </c>
      <c r="O11" s="89">
        <v>45689</v>
      </c>
      <c r="P11" s="89">
        <v>45717</v>
      </c>
      <c r="Q11" s="89">
        <v>45748</v>
      </c>
      <c r="R11" s="10" t="s">
        <v>12</v>
      </c>
      <c r="S11" s="101"/>
    </row>
    <row r="12" spans="1:19" ht="15" customHeight="1" x14ac:dyDescent="0.2">
      <c r="A12" s="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11" t="s">
        <v>13</v>
      </c>
      <c r="S12" s="101"/>
    </row>
    <row r="13" spans="1:19" ht="15" customHeight="1" x14ac:dyDescent="0.2">
      <c r="A13" s="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11" t="s">
        <v>14</v>
      </c>
      <c r="S13" s="101"/>
    </row>
    <row r="14" spans="1:19" ht="15" customHeight="1" x14ac:dyDescent="0.15">
      <c r="A14" s="12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13" t="s">
        <v>15</v>
      </c>
      <c r="S14" s="14" t="s">
        <v>16</v>
      </c>
    </row>
    <row r="15" spans="1:19" s="20" customFormat="1" ht="15" customHeight="1" x14ac:dyDescent="0.25">
      <c r="A15" s="15" t="s">
        <v>17</v>
      </c>
      <c r="B15" s="16">
        <f t="shared" ref="B15:E15" si="0">+B16+B19+B22</f>
        <v>0</v>
      </c>
      <c r="C15" s="16">
        <f t="shared" si="0"/>
        <v>0</v>
      </c>
      <c r="D15" s="16">
        <f t="shared" si="0"/>
        <v>0</v>
      </c>
      <c r="E15" s="16">
        <f t="shared" si="0"/>
        <v>0</v>
      </c>
      <c r="F15" s="17">
        <v>264424057.04000002</v>
      </c>
      <c r="G15" s="17">
        <v>280232617.61000001</v>
      </c>
      <c r="H15" s="17">
        <v>299303260.07000005</v>
      </c>
      <c r="I15" s="17">
        <v>307125399.42000002</v>
      </c>
      <c r="J15" s="17">
        <v>328568203.13999999</v>
      </c>
      <c r="K15" s="17">
        <v>354667321.25999999</v>
      </c>
      <c r="L15" s="17">
        <v>407397524.81999993</v>
      </c>
      <c r="M15" s="17">
        <v>653929303.57999992</v>
      </c>
      <c r="N15" s="17">
        <v>290020444.35999995</v>
      </c>
      <c r="O15" s="17">
        <v>334437585.25999999</v>
      </c>
      <c r="P15" s="17">
        <v>327718980.98000002</v>
      </c>
      <c r="Q15" s="17">
        <v>323341157.89999998</v>
      </c>
      <c r="R15" s="18">
        <v>4171165855.4400001</v>
      </c>
      <c r="S15" s="19">
        <v>266654409.00999999</v>
      </c>
    </row>
    <row r="16" spans="1:19" ht="15" customHeight="1" x14ac:dyDescent="0.25">
      <c r="A16" s="21" t="s">
        <v>18</v>
      </c>
      <c r="B16" s="22">
        <f t="shared" ref="B16:E16" si="1">SUM(B17:B18)</f>
        <v>0</v>
      </c>
      <c r="C16" s="22">
        <f t="shared" si="1"/>
        <v>0</v>
      </c>
      <c r="D16" s="22">
        <f t="shared" si="1"/>
        <v>0</v>
      </c>
      <c r="E16" s="22">
        <f t="shared" si="1"/>
        <v>0</v>
      </c>
      <c r="F16" s="19">
        <v>202500680.17000002</v>
      </c>
      <c r="G16" s="19">
        <v>212974364.81999999</v>
      </c>
      <c r="H16" s="19">
        <v>229996919.26000002</v>
      </c>
      <c r="I16" s="19">
        <v>234833149.19</v>
      </c>
      <c r="J16" s="19">
        <v>253109362.62</v>
      </c>
      <c r="K16" s="19">
        <v>267946248.57000002</v>
      </c>
      <c r="L16" s="19">
        <v>313285420.87999994</v>
      </c>
      <c r="M16" s="19">
        <v>516745611.66999996</v>
      </c>
      <c r="N16" s="19">
        <v>224090915.73999995</v>
      </c>
      <c r="O16" s="19">
        <v>263609874.50000003</v>
      </c>
      <c r="P16" s="19">
        <v>254433209.29000002</v>
      </c>
      <c r="Q16" s="19">
        <v>244964368.25</v>
      </c>
      <c r="R16" s="23">
        <v>3218490124.96</v>
      </c>
      <c r="S16" s="19">
        <v>245590264.06999999</v>
      </c>
    </row>
    <row r="17" spans="1:19" ht="28.5" x14ac:dyDescent="0.2">
      <c r="A17" s="24" t="s">
        <v>19</v>
      </c>
      <c r="B17" s="25">
        <f>'[1]memoria de calculo'!C7</f>
        <v>0</v>
      </c>
      <c r="C17" s="25">
        <f>'[1]memoria de calculo'!D7</f>
        <v>0</v>
      </c>
      <c r="D17" s="25">
        <f>'[1]memoria de calculo'!E7</f>
        <v>0</v>
      </c>
      <c r="E17" s="25">
        <f>'[1]memoria de calculo'!F7</f>
        <v>0</v>
      </c>
      <c r="F17" s="25">
        <v>170516815.27000001</v>
      </c>
      <c r="G17" s="25">
        <v>181299521.19</v>
      </c>
      <c r="H17" s="25">
        <v>198148664.61000001</v>
      </c>
      <c r="I17" s="25">
        <v>201296438.31999999</v>
      </c>
      <c r="J17" s="25">
        <v>219080091.66</v>
      </c>
      <c r="K17" s="25">
        <v>231694480.35000002</v>
      </c>
      <c r="L17" s="25">
        <v>270171024.16999996</v>
      </c>
      <c r="M17" s="25">
        <v>450375755.20999992</v>
      </c>
      <c r="N17" s="25">
        <v>188521896.34999996</v>
      </c>
      <c r="O17" s="25">
        <v>228311992.66000003</v>
      </c>
      <c r="P17" s="25">
        <v>219142173</v>
      </c>
      <c r="Q17" s="25">
        <v>209133649.41</v>
      </c>
      <c r="R17" s="26">
        <v>2767692502.1999998</v>
      </c>
      <c r="S17" s="25">
        <v>245570264.06999999</v>
      </c>
    </row>
    <row r="18" spans="1:19" ht="15" customHeight="1" x14ac:dyDescent="0.2">
      <c r="A18" s="27" t="s">
        <v>20</v>
      </c>
      <c r="B18" s="25">
        <f>'[1]memoria de calculo'!C33</f>
        <v>0</v>
      </c>
      <c r="C18" s="25">
        <f>'[1]memoria de calculo'!D33</f>
        <v>0</v>
      </c>
      <c r="D18" s="25">
        <f>'[1]memoria de calculo'!E33</f>
        <v>0</v>
      </c>
      <c r="E18" s="25">
        <f>'[1]memoria de calculo'!F33</f>
        <v>0</v>
      </c>
      <c r="F18" s="25">
        <v>31983864.899999999</v>
      </c>
      <c r="G18" s="25">
        <v>31674843.630000003</v>
      </c>
      <c r="H18" s="25">
        <v>31848254.650000002</v>
      </c>
      <c r="I18" s="25">
        <v>33536710.870000005</v>
      </c>
      <c r="J18" s="25">
        <v>34029270.960000001</v>
      </c>
      <c r="K18" s="25">
        <v>36251768.219999999</v>
      </c>
      <c r="L18" s="25">
        <v>43114396.710000001</v>
      </c>
      <c r="M18" s="25">
        <v>66369856.460000008</v>
      </c>
      <c r="N18" s="25">
        <v>35569019.390000001</v>
      </c>
      <c r="O18" s="25">
        <v>35297881.840000004</v>
      </c>
      <c r="P18" s="25">
        <v>35291036.290000007</v>
      </c>
      <c r="Q18" s="25">
        <v>35830718.840000004</v>
      </c>
      <c r="R18" s="26">
        <v>450797622.75999999</v>
      </c>
      <c r="S18" s="25">
        <v>20000</v>
      </c>
    </row>
    <row r="19" spans="1:19" ht="15" customHeight="1" x14ac:dyDescent="0.25">
      <c r="A19" s="21" t="s">
        <v>21</v>
      </c>
      <c r="B19" s="22">
        <f t="shared" ref="B19:E19" si="2">SUM(B20:B21)</f>
        <v>0</v>
      </c>
      <c r="C19" s="22">
        <f t="shared" si="2"/>
        <v>0</v>
      </c>
      <c r="D19" s="22">
        <f t="shared" si="2"/>
        <v>0</v>
      </c>
      <c r="E19" s="22">
        <f t="shared" si="2"/>
        <v>0</v>
      </c>
      <c r="F19" s="22">
        <v>61923376.869999997</v>
      </c>
      <c r="G19" s="22">
        <v>67258252.789999992</v>
      </c>
      <c r="H19" s="22">
        <v>69306340.810000002</v>
      </c>
      <c r="I19" s="22">
        <v>72292250.230000004</v>
      </c>
      <c r="J19" s="22">
        <v>75458840.520000011</v>
      </c>
      <c r="K19" s="22">
        <v>86721072.689999998</v>
      </c>
      <c r="L19" s="22">
        <v>94112103.939999998</v>
      </c>
      <c r="M19" s="22">
        <v>137183691.91</v>
      </c>
      <c r="N19" s="22">
        <v>65929528.619999997</v>
      </c>
      <c r="O19" s="22">
        <v>70827710.75999999</v>
      </c>
      <c r="P19" s="22">
        <v>73285771.690000013</v>
      </c>
      <c r="Q19" s="22">
        <v>78376789.650000006</v>
      </c>
      <c r="R19" s="28">
        <v>952675730.48000002</v>
      </c>
      <c r="S19" s="22">
        <v>21064144.940000001</v>
      </c>
    </row>
    <row r="20" spans="1:19" ht="15" customHeight="1" x14ac:dyDescent="0.2">
      <c r="A20" s="27" t="s">
        <v>22</v>
      </c>
      <c r="B20" s="25">
        <f>'[1]memoria de calculo'!C63</f>
        <v>0</v>
      </c>
      <c r="C20" s="25">
        <f>'[1]memoria de calculo'!D63</f>
        <v>0</v>
      </c>
      <c r="D20" s="25">
        <f>'[1]memoria de calculo'!E63</f>
        <v>0</v>
      </c>
      <c r="E20" s="25">
        <f>'[1]memoria de calculo'!F63</f>
        <v>0</v>
      </c>
      <c r="F20" s="25">
        <v>45916811.460000001</v>
      </c>
      <c r="G20" s="25">
        <v>51248345.859999999</v>
      </c>
      <c r="H20" s="25">
        <v>53278328.940000005</v>
      </c>
      <c r="I20" s="25">
        <v>55452333.060000002</v>
      </c>
      <c r="J20" s="25">
        <v>58363872.100000009</v>
      </c>
      <c r="K20" s="25">
        <v>69446107.969999999</v>
      </c>
      <c r="L20" s="25">
        <v>72318264.510000005</v>
      </c>
      <c r="M20" s="25">
        <v>103784859.43000001</v>
      </c>
      <c r="N20" s="25">
        <v>48894267.059999995</v>
      </c>
      <c r="O20" s="25">
        <v>53616456.289999999</v>
      </c>
      <c r="P20" s="25">
        <v>55940116.800000012</v>
      </c>
      <c r="Q20" s="25">
        <v>61299195.25</v>
      </c>
      <c r="R20" s="26">
        <v>729558958.73000002</v>
      </c>
      <c r="S20" s="25">
        <v>21064144.940000001</v>
      </c>
    </row>
    <row r="21" spans="1:19" ht="15" customHeight="1" x14ac:dyDescent="0.2">
      <c r="A21" s="27" t="s">
        <v>23</v>
      </c>
      <c r="B21" s="25">
        <f>'[1]memoria de calculo'!C65</f>
        <v>0</v>
      </c>
      <c r="C21" s="25">
        <f>'[1]memoria de calculo'!D65</f>
        <v>0</v>
      </c>
      <c r="D21" s="25">
        <f>'[1]memoria de calculo'!E65</f>
        <v>0</v>
      </c>
      <c r="E21" s="25">
        <f>'[1]memoria de calculo'!F65</f>
        <v>0</v>
      </c>
      <c r="F21" s="25">
        <v>16006565.409999998</v>
      </c>
      <c r="G21" s="25">
        <v>16009906.93</v>
      </c>
      <c r="H21" s="25">
        <v>16028011.870000001</v>
      </c>
      <c r="I21" s="25">
        <v>16839917.169999998</v>
      </c>
      <c r="J21" s="25">
        <v>17094968.420000002</v>
      </c>
      <c r="K21" s="25">
        <v>17274964.719999999</v>
      </c>
      <c r="L21" s="25">
        <v>21793839.43</v>
      </c>
      <c r="M21" s="25">
        <v>33398832.48</v>
      </c>
      <c r="N21" s="25">
        <v>17035261.560000002</v>
      </c>
      <c r="O21" s="25">
        <v>17211254.469999999</v>
      </c>
      <c r="P21" s="25">
        <v>17345654.890000001</v>
      </c>
      <c r="Q21" s="25">
        <v>17077594.400000002</v>
      </c>
      <c r="R21" s="26">
        <v>223116771.74999997</v>
      </c>
      <c r="S21" s="25"/>
    </row>
    <row r="22" spans="1:19" ht="60" x14ac:dyDescent="0.25">
      <c r="A22" s="29" t="s">
        <v>24</v>
      </c>
      <c r="B22" s="22">
        <f>'[1]memoria de calculo'!C85</f>
        <v>0</v>
      </c>
      <c r="C22" s="22">
        <f>'[1]memoria de calculo'!D85</f>
        <v>0</v>
      </c>
      <c r="D22" s="22">
        <f>'[1]memoria de calculo'!E85</f>
        <v>0</v>
      </c>
      <c r="E22" s="22">
        <f>'[1]memoria de calculo'!F85</f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1">
        <v>0</v>
      </c>
      <c r="S22" s="30">
        <v>0</v>
      </c>
    </row>
    <row r="23" spans="1:19" ht="30" x14ac:dyDescent="0.25">
      <c r="A23" s="29" t="s">
        <v>25</v>
      </c>
      <c r="B23" s="25">
        <f>'[1]memoria de calculo'!C87</f>
        <v>0</v>
      </c>
      <c r="C23" s="25">
        <f>'[1]memoria de calculo'!D87</f>
        <v>0</v>
      </c>
      <c r="D23" s="25">
        <f>'[1]memoria de calculo'!E87</f>
        <v>0</v>
      </c>
      <c r="E23" s="25">
        <f>'[1]memoria de calculo'!F87</f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1">
        <v>0</v>
      </c>
      <c r="S23" s="30">
        <v>0</v>
      </c>
    </row>
    <row r="24" spans="1:19" s="35" customFormat="1" ht="30.95" customHeight="1" x14ac:dyDescent="0.2">
      <c r="A24" s="32" t="s">
        <v>26</v>
      </c>
      <c r="B24" s="33">
        <f t="shared" ref="B24:E24" si="3">SUM(B25:B28)</f>
        <v>0</v>
      </c>
      <c r="C24" s="33">
        <f t="shared" si="3"/>
        <v>0</v>
      </c>
      <c r="D24" s="33">
        <f t="shared" si="3"/>
        <v>0</v>
      </c>
      <c r="E24" s="33">
        <f t="shared" si="3"/>
        <v>0</v>
      </c>
      <c r="F24" s="33">
        <v>67273038.010000005</v>
      </c>
      <c r="G24" s="33">
        <v>82380653.210000008</v>
      </c>
      <c r="H24" s="33">
        <v>101939966</v>
      </c>
      <c r="I24" s="33">
        <v>98894310.289999992</v>
      </c>
      <c r="J24" s="33">
        <v>117278245.31</v>
      </c>
      <c r="K24" s="33">
        <v>144161256.63999999</v>
      </c>
      <c r="L24" s="33">
        <v>140687161.87</v>
      </c>
      <c r="M24" s="33">
        <v>283384621.18000001</v>
      </c>
      <c r="N24" s="33">
        <v>71149033.090000004</v>
      </c>
      <c r="O24" s="33">
        <v>114434576.28</v>
      </c>
      <c r="P24" s="33">
        <v>113311998.47999999</v>
      </c>
      <c r="Q24" s="33">
        <v>109505172.68000001</v>
      </c>
      <c r="R24" s="34">
        <v>1444400033.04</v>
      </c>
      <c r="S24" s="33">
        <v>266634409.01000002</v>
      </c>
    </row>
    <row r="25" spans="1:19" ht="28.5" x14ac:dyDescent="0.2">
      <c r="A25" s="36" t="s">
        <v>27</v>
      </c>
      <c r="B25" s="25">
        <f>'[1]memoria de calculo'!C91</f>
        <v>0</v>
      </c>
      <c r="C25" s="25">
        <f>'[1]memoria de calculo'!D91</f>
        <v>0</v>
      </c>
      <c r="D25" s="25">
        <f>'[1]memoria de calculo'!E91</f>
        <v>0</v>
      </c>
      <c r="E25" s="25">
        <f>'[1]memoria de calculo'!F91</f>
        <v>0</v>
      </c>
      <c r="F25" s="25">
        <v>19209520.539999999</v>
      </c>
      <c r="G25" s="25">
        <v>37365639.079999998</v>
      </c>
      <c r="H25" s="25">
        <v>53183460.730000004</v>
      </c>
      <c r="I25" s="25">
        <v>47508116.849999994</v>
      </c>
      <c r="J25" s="25">
        <v>58531442.990000002</v>
      </c>
      <c r="K25" s="25">
        <v>55331436.25</v>
      </c>
      <c r="L25" s="25">
        <v>66190178.630000003</v>
      </c>
      <c r="M25" s="25">
        <v>190718383.06999999</v>
      </c>
      <c r="N25" s="25">
        <v>30581690.420000002</v>
      </c>
      <c r="O25" s="25">
        <v>62839859.220000006</v>
      </c>
      <c r="P25" s="25">
        <v>59096808.990000002</v>
      </c>
      <c r="Q25" s="25">
        <v>46294530.93</v>
      </c>
      <c r="R25" s="26">
        <v>726851067.69999993</v>
      </c>
      <c r="S25" s="25">
        <v>237766259.30000001</v>
      </c>
    </row>
    <row r="26" spans="1:19" ht="28.5" customHeight="1" x14ac:dyDescent="0.2">
      <c r="A26" s="36" t="s">
        <v>28</v>
      </c>
      <c r="B26" s="25">
        <f>'[1]memoria de calculo'!C92</f>
        <v>0</v>
      </c>
      <c r="C26" s="25">
        <f>'[1]memoria de calculo'!D92</f>
        <v>0</v>
      </c>
      <c r="D26" s="25">
        <f>'[1]memoria de calculo'!E92</f>
        <v>0</v>
      </c>
      <c r="E26" s="25">
        <f>'[1]memoria de calculo'!F92</f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8">
        <v>0</v>
      </c>
      <c r="S26" s="37">
        <v>0</v>
      </c>
    </row>
    <row r="27" spans="1:19" ht="29.25" customHeight="1" x14ac:dyDescent="0.2">
      <c r="A27" s="36" t="s">
        <v>29</v>
      </c>
      <c r="B27" s="25">
        <f>'[1]memoria de calculo'!C93</f>
        <v>0</v>
      </c>
      <c r="C27" s="25">
        <f>'[1]memoria de calculo'!D93</f>
        <v>0</v>
      </c>
      <c r="D27" s="25">
        <f>'[1]memoria de calculo'!E93</f>
        <v>0</v>
      </c>
      <c r="E27" s="25">
        <f>'[1]memoria de calculo'!F93</f>
        <v>0</v>
      </c>
      <c r="F27" s="25">
        <v>9315644.8599999994</v>
      </c>
      <c r="G27" s="25">
        <v>7023930.1400000006</v>
      </c>
      <c r="H27" s="25">
        <v>10515331.560000001</v>
      </c>
      <c r="I27" s="25">
        <v>11567840.109999999</v>
      </c>
      <c r="J27" s="25">
        <v>17931077.780000001</v>
      </c>
      <c r="K27" s="25">
        <v>44564553.060000002</v>
      </c>
      <c r="L27" s="25">
        <v>24222194.730000004</v>
      </c>
      <c r="M27" s="25">
        <v>14701535.149999999</v>
      </c>
      <c r="N27" s="25">
        <v>1150961.8199999998</v>
      </c>
      <c r="O27" s="25">
        <v>9993712.2800000012</v>
      </c>
      <c r="P27" s="25">
        <v>13784743.390000001</v>
      </c>
      <c r="Q27" s="25">
        <v>21905720.600000001</v>
      </c>
      <c r="R27" s="26">
        <v>186677245.47999999</v>
      </c>
      <c r="S27" s="25">
        <v>28868149.710000001</v>
      </c>
    </row>
    <row r="28" spans="1:19" ht="28.5" x14ac:dyDescent="0.2">
      <c r="A28" s="36" t="s">
        <v>30</v>
      </c>
      <c r="B28" s="25">
        <f>'[1]memoria de calculo'!C94</f>
        <v>0</v>
      </c>
      <c r="C28" s="25">
        <f>'[1]memoria de calculo'!D94</f>
        <v>0</v>
      </c>
      <c r="D28" s="25">
        <f>'[1]memoria de calculo'!E94</f>
        <v>0</v>
      </c>
      <c r="E28" s="25">
        <f>'[1]memoria de calculo'!F94</f>
        <v>0</v>
      </c>
      <c r="F28" s="25">
        <v>38747872.610000007</v>
      </c>
      <c r="G28" s="25">
        <v>37991083.990000002</v>
      </c>
      <c r="H28" s="25">
        <v>38241173.710000001</v>
      </c>
      <c r="I28" s="25">
        <v>39818353.330000006</v>
      </c>
      <c r="J28" s="25">
        <v>40815724.539999999</v>
      </c>
      <c r="K28" s="25">
        <v>44265267.329999998</v>
      </c>
      <c r="L28" s="25">
        <v>50274788.50999999</v>
      </c>
      <c r="M28" s="25">
        <v>77964702.959999993</v>
      </c>
      <c r="N28" s="25">
        <v>39416380.850000001</v>
      </c>
      <c r="O28" s="25">
        <v>41601004.780000001</v>
      </c>
      <c r="P28" s="25">
        <v>40430446.100000001</v>
      </c>
      <c r="Q28" s="25">
        <v>41304921.150000006</v>
      </c>
      <c r="R28" s="26">
        <v>530871719.86000001</v>
      </c>
      <c r="S28" s="37">
        <v>0</v>
      </c>
    </row>
    <row r="29" spans="1:19" ht="44.1" customHeight="1" x14ac:dyDescent="0.25">
      <c r="A29" s="36" t="s">
        <v>31</v>
      </c>
      <c r="B29" s="25">
        <v>0</v>
      </c>
      <c r="C29" s="25">
        <v>0</v>
      </c>
      <c r="D29" s="25">
        <v>0</v>
      </c>
      <c r="E29" s="25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  <c r="S29" s="37">
        <v>0</v>
      </c>
    </row>
    <row r="30" spans="1:19" ht="42.75" x14ac:dyDescent="0.2">
      <c r="A30" s="36" t="s">
        <v>32</v>
      </c>
      <c r="B30" s="25">
        <v>0</v>
      </c>
      <c r="C30" s="25">
        <v>0</v>
      </c>
      <c r="D30" s="25">
        <v>0</v>
      </c>
      <c r="E30" s="25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8">
        <v>0</v>
      </c>
      <c r="S30" s="37">
        <v>0</v>
      </c>
    </row>
    <row r="31" spans="1:19" ht="28.5" x14ac:dyDescent="0.2">
      <c r="A31" s="39" t="s">
        <v>33</v>
      </c>
      <c r="B31" s="40">
        <v>0</v>
      </c>
      <c r="C31" s="40">
        <v>0</v>
      </c>
      <c r="D31" s="40">
        <v>0</v>
      </c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38">
        <v>0</v>
      </c>
      <c r="S31" s="41">
        <v>0</v>
      </c>
    </row>
    <row r="32" spans="1:19" ht="15" customHeight="1" x14ac:dyDescent="0.25">
      <c r="A32" s="42" t="s">
        <v>34</v>
      </c>
      <c r="B32" s="43">
        <f t="shared" ref="B32:E32" si="4">(+B15-B24)</f>
        <v>0</v>
      </c>
      <c r="C32" s="43">
        <f t="shared" si="4"/>
        <v>0</v>
      </c>
      <c r="D32" s="43">
        <f t="shared" si="4"/>
        <v>0</v>
      </c>
      <c r="E32" s="43">
        <f t="shared" si="4"/>
        <v>0</v>
      </c>
      <c r="F32" s="43">
        <v>197151019.03000003</v>
      </c>
      <c r="G32" s="43">
        <v>197851964.40000001</v>
      </c>
      <c r="H32" s="43">
        <v>197363294.07000005</v>
      </c>
      <c r="I32" s="43">
        <v>208231089.13000003</v>
      </c>
      <c r="J32" s="44">
        <v>211289957.82999998</v>
      </c>
      <c r="K32" s="44">
        <v>210506064.62</v>
      </c>
      <c r="L32" s="44">
        <v>266710362.94999993</v>
      </c>
      <c r="M32" s="44">
        <v>370544682.39999992</v>
      </c>
      <c r="N32" s="44">
        <v>218871411.26999995</v>
      </c>
      <c r="O32" s="44">
        <v>220003008.97999999</v>
      </c>
      <c r="P32" s="44">
        <v>214406982.50000003</v>
      </c>
      <c r="Q32" s="44">
        <v>213835985.21999997</v>
      </c>
      <c r="R32" s="45">
        <v>2726765822.4000001</v>
      </c>
      <c r="S32" s="44">
        <v>19999.999999970198</v>
      </c>
    </row>
    <row r="33" spans="1:19" ht="15" customHeight="1" x14ac:dyDescent="0.2">
      <c r="A33" s="46"/>
      <c r="B33" s="47"/>
      <c r="C33" s="47"/>
      <c r="D33" s="47"/>
      <c r="E33" s="47"/>
      <c r="F33" s="47"/>
      <c r="G33" s="47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</row>
    <row r="34" spans="1:19" ht="15" customHeight="1" x14ac:dyDescent="0.15">
      <c r="A34" s="50" t="s">
        <v>35</v>
      </c>
      <c r="B34" s="51"/>
      <c r="C34" s="51"/>
      <c r="D34" s="51"/>
      <c r="E34" s="51"/>
      <c r="F34" s="51"/>
      <c r="G34" s="51"/>
      <c r="H34" s="51"/>
      <c r="I34" s="52"/>
      <c r="J34" s="53" t="s">
        <v>36</v>
      </c>
      <c r="K34" s="52"/>
      <c r="L34" s="52"/>
      <c r="M34" s="52"/>
      <c r="N34" s="52"/>
      <c r="O34" s="52"/>
      <c r="P34" s="52"/>
      <c r="Q34" s="52"/>
      <c r="R34" s="52"/>
      <c r="S34" s="54" t="s">
        <v>37</v>
      </c>
    </row>
    <row r="35" spans="1:19" ht="15" customHeight="1" x14ac:dyDescent="0.2">
      <c r="A35" s="55" t="s">
        <v>38</v>
      </c>
      <c r="B35" s="56"/>
      <c r="C35" s="56"/>
      <c r="D35" s="56"/>
      <c r="E35" s="56"/>
      <c r="F35" s="56"/>
      <c r="G35" s="56"/>
      <c r="H35" s="56"/>
      <c r="I35" s="56"/>
      <c r="J35" s="57">
        <v>68490737441.960007</v>
      </c>
      <c r="K35" s="56"/>
      <c r="L35" s="56"/>
      <c r="M35" s="56"/>
      <c r="N35" s="56"/>
      <c r="O35" s="56"/>
      <c r="P35" s="56"/>
      <c r="Q35" s="56"/>
      <c r="R35" s="56"/>
      <c r="S35" s="58">
        <v>0</v>
      </c>
    </row>
    <row r="36" spans="1:19" ht="14.25" x14ac:dyDescent="0.2">
      <c r="A36" s="59" t="s">
        <v>39</v>
      </c>
      <c r="B36" s="60"/>
      <c r="C36" s="60"/>
      <c r="D36" s="60"/>
      <c r="E36" s="60"/>
      <c r="F36" s="60"/>
      <c r="G36" s="60"/>
      <c r="H36" s="60"/>
      <c r="I36" s="60"/>
      <c r="J36" s="57">
        <v>97735662</v>
      </c>
      <c r="K36" s="60"/>
      <c r="L36" s="60"/>
      <c r="M36" s="60"/>
      <c r="N36" s="60"/>
      <c r="O36" s="60"/>
      <c r="P36" s="60"/>
      <c r="Q36" s="60"/>
      <c r="R36" s="60"/>
      <c r="S36" s="61">
        <v>0</v>
      </c>
    </row>
    <row r="37" spans="1:19" ht="14.25" x14ac:dyDescent="0.2">
      <c r="A37" s="59" t="s">
        <v>40</v>
      </c>
      <c r="B37" s="60"/>
      <c r="C37" s="60"/>
      <c r="D37" s="60"/>
      <c r="E37" s="60"/>
      <c r="F37" s="60"/>
      <c r="G37" s="60"/>
      <c r="H37" s="60"/>
      <c r="I37" s="60"/>
      <c r="J37" s="62">
        <v>46406585</v>
      </c>
      <c r="K37" s="60"/>
      <c r="L37" s="60"/>
      <c r="M37" s="60"/>
      <c r="N37" s="60"/>
      <c r="O37" s="60"/>
      <c r="P37" s="60"/>
      <c r="Q37" s="60"/>
      <c r="R37" s="60"/>
      <c r="S37" s="61">
        <v>0</v>
      </c>
    </row>
    <row r="38" spans="1:19" ht="14.25" x14ac:dyDescent="0.2">
      <c r="A38" s="59" t="s">
        <v>41</v>
      </c>
      <c r="B38" s="60"/>
      <c r="C38" s="60"/>
      <c r="D38" s="60"/>
      <c r="E38" s="60"/>
      <c r="F38" s="60"/>
      <c r="G38" s="60"/>
      <c r="H38" s="60"/>
      <c r="I38" s="60"/>
      <c r="J38" s="60">
        <v>0</v>
      </c>
      <c r="K38" s="60"/>
      <c r="L38" s="60"/>
      <c r="M38" s="60"/>
      <c r="N38" s="60"/>
      <c r="O38" s="60"/>
      <c r="P38" s="60"/>
      <c r="Q38" s="60"/>
      <c r="R38" s="60"/>
      <c r="S38" s="61">
        <v>0</v>
      </c>
    </row>
    <row r="39" spans="1:19" ht="14.25" x14ac:dyDescent="0.2">
      <c r="A39" s="59" t="s">
        <v>42</v>
      </c>
      <c r="B39" s="60"/>
      <c r="C39" s="60"/>
      <c r="D39" s="60"/>
      <c r="E39" s="60"/>
      <c r="F39" s="60"/>
      <c r="G39" s="60"/>
      <c r="H39" s="60"/>
      <c r="I39" s="60"/>
      <c r="J39" s="60">
        <v>0</v>
      </c>
      <c r="K39" s="60"/>
      <c r="L39" s="60"/>
      <c r="M39" s="60"/>
      <c r="N39" s="60"/>
      <c r="O39" s="60"/>
      <c r="P39" s="60"/>
      <c r="Q39" s="60"/>
      <c r="R39" s="60"/>
      <c r="S39" s="61">
        <v>0</v>
      </c>
    </row>
    <row r="40" spans="1:19" ht="15" customHeight="1" x14ac:dyDescent="0.2">
      <c r="A40" s="63" t="s">
        <v>43</v>
      </c>
      <c r="B40" s="56"/>
      <c r="C40" s="56"/>
      <c r="D40" s="56"/>
      <c r="E40" s="56"/>
      <c r="F40" s="56"/>
      <c r="G40" s="56"/>
      <c r="H40" s="56"/>
      <c r="I40" s="56"/>
      <c r="J40" s="64">
        <v>68346595194.960007</v>
      </c>
      <c r="K40" s="56"/>
      <c r="L40" s="56"/>
      <c r="M40" s="56"/>
      <c r="N40" s="56"/>
      <c r="O40" s="56"/>
      <c r="P40" s="56"/>
      <c r="Q40" s="56"/>
      <c r="R40" s="56"/>
      <c r="S40" s="58">
        <v>0</v>
      </c>
    </row>
    <row r="41" spans="1:19" ht="15" x14ac:dyDescent="0.25">
      <c r="A41" s="65" t="s">
        <v>44</v>
      </c>
      <c r="B41" s="66"/>
      <c r="C41" s="66"/>
      <c r="D41" s="66"/>
      <c r="E41" s="66"/>
      <c r="F41" s="66"/>
      <c r="G41" s="66"/>
      <c r="H41" s="66"/>
      <c r="I41" s="66"/>
      <c r="J41" s="51">
        <v>2726785822.4000001</v>
      </c>
      <c r="K41" s="66"/>
      <c r="L41" s="66"/>
      <c r="M41" s="66"/>
      <c r="N41" s="66"/>
      <c r="O41" s="66"/>
      <c r="P41" s="66"/>
      <c r="Q41" s="66"/>
      <c r="R41" s="67"/>
      <c r="S41" s="68">
        <f>(+J41/J40)*100</f>
        <v>3.9896439824424172</v>
      </c>
    </row>
    <row r="42" spans="1:19" ht="15" customHeight="1" x14ac:dyDescent="0.2">
      <c r="A42" s="59" t="s">
        <v>45</v>
      </c>
      <c r="B42" s="56"/>
      <c r="C42" s="56"/>
      <c r="D42" s="56"/>
      <c r="E42" s="56"/>
      <c r="F42" s="56"/>
      <c r="G42" s="56"/>
      <c r="H42" s="56"/>
      <c r="I42" s="56"/>
      <c r="J42" s="108">
        <v>4100795711.6975999</v>
      </c>
      <c r="K42" s="56"/>
      <c r="L42" s="56"/>
      <c r="M42" s="56"/>
      <c r="N42" s="56"/>
      <c r="O42" s="56"/>
      <c r="P42" s="56"/>
      <c r="Q42" s="56"/>
      <c r="R42" s="56"/>
      <c r="S42" s="58">
        <v>6</v>
      </c>
    </row>
    <row r="43" spans="1:19" ht="15" customHeight="1" x14ac:dyDescent="0.2">
      <c r="A43" s="59" t="s">
        <v>46</v>
      </c>
      <c r="B43" s="56"/>
      <c r="C43" s="56"/>
      <c r="D43" s="56"/>
      <c r="E43" s="56"/>
      <c r="F43" s="56"/>
      <c r="G43" s="56"/>
      <c r="H43" s="56"/>
      <c r="I43" s="56"/>
      <c r="J43" s="109">
        <v>3895755926.1199999</v>
      </c>
      <c r="K43" s="56"/>
      <c r="L43" s="56"/>
      <c r="M43" s="56"/>
      <c r="N43" s="56"/>
      <c r="O43" s="56"/>
      <c r="P43" s="56"/>
      <c r="Q43" s="56"/>
      <c r="R43" s="56"/>
      <c r="S43" s="58">
        <v>5.7</v>
      </c>
    </row>
    <row r="44" spans="1:19" ht="15" customHeight="1" x14ac:dyDescent="0.2">
      <c r="A44" s="59" t="s">
        <v>47</v>
      </c>
      <c r="B44" s="56"/>
      <c r="C44" s="56"/>
      <c r="D44" s="56"/>
      <c r="E44" s="56"/>
      <c r="F44" s="56"/>
      <c r="G44" s="56"/>
      <c r="H44" s="56"/>
      <c r="I44" s="56"/>
      <c r="J44" s="109">
        <v>3690716140.5278401</v>
      </c>
      <c r="K44" s="56"/>
      <c r="L44" s="56"/>
      <c r="M44" s="56"/>
      <c r="N44" s="56"/>
      <c r="O44" s="56"/>
      <c r="P44" s="56"/>
      <c r="Q44" s="56"/>
      <c r="R44" s="56"/>
      <c r="S44" s="58">
        <v>5.4</v>
      </c>
    </row>
    <row r="45" spans="1:19" ht="15" customHeight="1" x14ac:dyDescent="0.15">
      <c r="A45" s="69" t="s">
        <v>48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1"/>
    </row>
    <row r="46" spans="1:19" ht="15" customHeight="1" x14ac:dyDescent="0.15">
      <c r="A46" s="72" t="s">
        <v>49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4"/>
    </row>
    <row r="47" spans="1:19" ht="29.25" customHeight="1" x14ac:dyDescent="0.15">
      <c r="A47" s="86" t="s">
        <v>50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8"/>
    </row>
    <row r="48" spans="1:19" ht="26.25" customHeight="1" x14ac:dyDescent="0.15">
      <c r="A48" s="86" t="s">
        <v>51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8"/>
    </row>
    <row r="49" spans="1:19" ht="15" customHeight="1" x14ac:dyDescent="0.2">
      <c r="A49" s="72" t="s">
        <v>52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49"/>
    </row>
    <row r="50" spans="1:19" ht="15" customHeight="1" x14ac:dyDescent="0.2">
      <c r="A50" s="72" t="s">
        <v>53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49"/>
    </row>
    <row r="51" spans="1:19" ht="14.25" x14ac:dyDescent="0.2">
      <c r="A51" s="72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49"/>
    </row>
    <row r="52" spans="1:19" ht="42.75" customHeight="1" x14ac:dyDescent="0.2">
      <c r="A52" s="92" t="s">
        <v>54</v>
      </c>
      <c r="B52" s="93"/>
      <c r="C52" s="93"/>
      <c r="D52" s="93"/>
      <c r="E52" s="93"/>
      <c r="F52" s="93"/>
      <c r="G52" s="94" t="s">
        <v>55</v>
      </c>
      <c r="H52" s="95"/>
      <c r="I52" s="95"/>
      <c r="J52" s="94" t="s">
        <v>56</v>
      </c>
      <c r="K52" s="95"/>
      <c r="L52" s="95"/>
      <c r="M52" s="94" t="s">
        <v>57</v>
      </c>
      <c r="N52" s="95"/>
      <c r="O52" s="95"/>
      <c r="P52" s="94" t="s">
        <v>58</v>
      </c>
      <c r="Q52" s="95"/>
      <c r="R52" s="95"/>
      <c r="S52" s="77"/>
    </row>
    <row r="53" spans="1:19" s="83" customFormat="1" ht="15.75" customHeight="1" x14ac:dyDescent="0.2">
      <c r="A53" s="78"/>
      <c r="B53" s="79"/>
      <c r="C53" s="79"/>
      <c r="D53" s="80" t="s">
        <v>59</v>
      </c>
      <c r="E53" s="79"/>
      <c r="F53" s="81"/>
      <c r="G53" s="80"/>
      <c r="H53" s="79"/>
      <c r="I53" s="79"/>
      <c r="J53" s="80"/>
      <c r="K53" s="79"/>
      <c r="L53" s="81"/>
      <c r="M53" s="79"/>
      <c r="N53" s="79"/>
      <c r="O53" s="79"/>
      <c r="P53" s="79"/>
      <c r="Q53" s="79"/>
      <c r="R53" s="80"/>
      <c r="S53" s="82"/>
    </row>
  </sheetData>
  <mergeCells count="32">
    <mergeCell ref="A7:S7"/>
    <mergeCell ref="A2:S2"/>
    <mergeCell ref="A3:S3"/>
    <mergeCell ref="A4:S4"/>
    <mergeCell ref="A5:S5"/>
    <mergeCell ref="A6:S6"/>
    <mergeCell ref="B9:S9"/>
    <mergeCell ref="B10:R10"/>
    <mergeCell ref="S10:S13"/>
    <mergeCell ref="B11:B14"/>
    <mergeCell ref="C11:C14"/>
    <mergeCell ref="D11:D14"/>
    <mergeCell ref="E11:E14"/>
    <mergeCell ref="F11:F14"/>
    <mergeCell ref="G11:G14"/>
    <mergeCell ref="H11:H14"/>
    <mergeCell ref="O11:O14"/>
    <mergeCell ref="P11:P14"/>
    <mergeCell ref="Q11:Q14"/>
    <mergeCell ref="A52:F52"/>
    <mergeCell ref="G52:I52"/>
    <mergeCell ref="J52:L52"/>
    <mergeCell ref="M52:O52"/>
    <mergeCell ref="P52:R52"/>
    <mergeCell ref="A47:S47"/>
    <mergeCell ref="A48:S48"/>
    <mergeCell ref="I11:I14"/>
    <mergeCell ref="J11:J14"/>
    <mergeCell ref="K11:K14"/>
    <mergeCell ref="L11:L14"/>
    <mergeCell ref="M11:M14"/>
    <mergeCell ref="N11:N14"/>
  </mergeCells>
  <printOptions horizontalCentered="1" verticalCentered="1"/>
  <pageMargins left="0.15748031496062992" right="0.15748031496062992" top="0.78740157480314965" bottom="0.74803149606299213" header="0" footer="0"/>
  <pageSetup paperSize="9" scale="47" orientation="landscape" horizontalDpi="3600" verticalDpi="36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- 12M Pes U, E, DF e M</vt:lpstr>
      <vt:lpstr>'Anexo I - 12M Pes U, E, DF e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Saito</dc:creator>
  <cp:lastModifiedBy>Eunice Teruko Kitagawa Saito</cp:lastModifiedBy>
  <cp:lastPrinted>2025-05-26T19:53:34Z</cp:lastPrinted>
  <dcterms:created xsi:type="dcterms:W3CDTF">2025-05-22T21:39:51Z</dcterms:created>
  <dcterms:modified xsi:type="dcterms:W3CDTF">2025-05-28T17:00:29Z</dcterms:modified>
</cp:coreProperties>
</file>